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 Veseli\Desktop\"/>
    </mc:Choice>
  </mc:AlternateContent>
  <xr:revisionPtr revIDLastSave="0" documentId="8_{C38B38E3-0223-48E8-B31D-96332FED4A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ýhl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20" i="1"/>
  <c r="O13" i="1"/>
  <c r="O30" i="1"/>
  <c r="O23" i="1" l="1"/>
  <c r="U14" i="1" l="1"/>
  <c r="T30" i="1"/>
  <c r="T24" i="1"/>
  <c r="T20" i="1"/>
  <c r="T14" i="1"/>
  <c r="S30" i="1"/>
  <c r="S24" i="1"/>
  <c r="S20" i="1"/>
  <c r="S14" i="1"/>
  <c r="M30" i="1"/>
  <c r="F9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F20" i="1"/>
  <c r="G20" i="1"/>
  <c r="G21" i="1" s="1"/>
  <c r="H20" i="1"/>
  <c r="I20" i="1"/>
  <c r="J20" i="1"/>
  <c r="K20" i="1"/>
  <c r="L20" i="1"/>
  <c r="M20" i="1"/>
  <c r="M21" i="1" s="1"/>
  <c r="N20" i="1"/>
  <c r="U20" i="1"/>
  <c r="P20" i="1"/>
  <c r="Q20" i="1"/>
  <c r="R20" i="1"/>
  <c r="F24" i="1"/>
  <c r="G24" i="1"/>
  <c r="G31" i="1" s="1"/>
  <c r="H24" i="1"/>
  <c r="I24" i="1"/>
  <c r="J24" i="1"/>
  <c r="K24" i="1"/>
  <c r="L24" i="1"/>
  <c r="M24" i="1"/>
  <c r="N24" i="1"/>
  <c r="U24" i="1"/>
  <c r="O24" i="1"/>
  <c r="P24" i="1"/>
  <c r="Q24" i="1"/>
  <c r="R24" i="1"/>
  <c r="E30" i="1"/>
  <c r="F30" i="1"/>
  <c r="I30" i="1"/>
  <c r="J30" i="1"/>
  <c r="K30" i="1"/>
  <c r="K31" i="1" s="1"/>
  <c r="L30" i="1"/>
  <c r="N30" i="1"/>
  <c r="N31" i="1" s="1"/>
  <c r="U30" i="1"/>
  <c r="U31" i="1" s="1"/>
  <c r="O31" i="1"/>
  <c r="P30" i="1"/>
  <c r="Q30" i="1"/>
  <c r="Q31" i="1" s="1"/>
  <c r="R30" i="1"/>
  <c r="H31" i="1"/>
  <c r="H21" i="1" l="1"/>
  <c r="I21" i="1"/>
  <c r="L21" i="1"/>
  <c r="J21" i="1"/>
  <c r="T21" i="1"/>
  <c r="S21" i="1"/>
  <c r="N21" i="1"/>
  <c r="F21" i="1"/>
  <c r="L31" i="1"/>
  <c r="M31" i="1"/>
  <c r="M32" i="1" s="1"/>
  <c r="U21" i="1"/>
  <c r="U32" i="1" s="1"/>
  <c r="J31" i="1"/>
  <c r="J32" i="1" s="1"/>
  <c r="F31" i="1"/>
  <c r="K21" i="1"/>
  <c r="K32" i="1" s="1"/>
  <c r="G32" i="1"/>
  <c r="G33" i="1" s="1"/>
  <c r="H9" i="1" s="1"/>
  <c r="H32" i="1"/>
  <c r="R21" i="1"/>
  <c r="I31" i="1"/>
  <c r="I32" i="1" s="1"/>
  <c r="R31" i="1"/>
  <c r="T31" i="1"/>
  <c r="P31" i="1"/>
  <c r="S31" i="1"/>
  <c r="Q21" i="1"/>
  <c r="Q32" i="1" s="1"/>
  <c r="P21" i="1"/>
  <c r="P32" i="1" s="1"/>
  <c r="L32" i="1" l="1"/>
  <c r="L33" i="1" s="1"/>
  <c r="M9" i="1" s="1"/>
  <c r="T32" i="1"/>
  <c r="F32" i="1"/>
  <c r="F33" i="1" s="1"/>
  <c r="H33" i="1"/>
  <c r="I9" i="1" s="1"/>
  <c r="I33" i="1" s="1"/>
  <c r="J9" i="1" s="1"/>
  <c r="J33" i="1" s="1"/>
  <c r="K9" i="1" s="1"/>
  <c r="K33" i="1" s="1"/>
  <c r="S32" i="1"/>
  <c r="R32" i="1"/>
  <c r="M33" i="1"/>
  <c r="N9" i="1" s="1"/>
  <c r="N33" i="1" s="1"/>
  <c r="O21" i="1" l="1"/>
  <c r="O19" i="1" s="1"/>
  <c r="P9" i="1"/>
  <c r="P33" i="1" s="1"/>
  <c r="Q9" i="1" s="1"/>
  <c r="Q33" i="1" s="1"/>
  <c r="R9" i="1" s="1"/>
  <c r="R33" i="1" s="1"/>
  <c r="S9" i="1" s="1"/>
  <c r="S33" i="1" s="1"/>
  <c r="T9" i="1" s="1"/>
  <c r="T33" i="1" s="1"/>
  <c r="U9" i="1" s="1"/>
  <c r="U33" i="1" s="1"/>
</calcChain>
</file>

<file path=xl/sharedStrings.xml><?xml version="1.0" encoding="utf-8"?>
<sst xmlns="http://schemas.openxmlformats.org/spreadsheetml/2006/main" count="70" uniqueCount="69">
  <si>
    <t xml:space="preserve">Obec:  </t>
  </si>
  <si>
    <t>VESELÍ</t>
  </si>
  <si>
    <t xml:space="preserve">       v tis. Kč</t>
  </si>
  <si>
    <t>č.ř.</t>
  </si>
  <si>
    <t>A</t>
  </si>
  <si>
    <t>P1</t>
  </si>
  <si>
    <t>P2</t>
  </si>
  <si>
    <t>P3</t>
  </si>
  <si>
    <t>P4</t>
  </si>
  <si>
    <t>P5</t>
  </si>
  <si>
    <t>P6</t>
  </si>
  <si>
    <t>P8</t>
  </si>
  <si>
    <t>P9</t>
  </si>
  <si>
    <t>P10</t>
  </si>
  <si>
    <t>Pf</t>
  </si>
  <si>
    <t>P5 až P10</t>
  </si>
  <si>
    <t>Počáteční stav Peněžních prostředků k 1.1.</t>
  </si>
  <si>
    <t>Daňové příjmy - ř.4010</t>
  </si>
  <si>
    <t>Nedaňové příjmy - ř.4020</t>
  </si>
  <si>
    <t>Kapitálové příjmy - ř.4030</t>
  </si>
  <si>
    <t>Přijaté dotace - ř.4040</t>
  </si>
  <si>
    <t>Příjmy celkem (po konsolidaci)</t>
  </si>
  <si>
    <t xml:space="preserve"> -úvěry krátkodobé /do 1 roku/ - ř.8113</t>
  </si>
  <si>
    <t xml:space="preserve"> - úvěry dlouhodobé - ř.8123</t>
  </si>
  <si>
    <t xml:space="preserve"> - příjem z vydání krátkodobých dluhopisů - ř.8111</t>
  </si>
  <si>
    <t xml:space="preserve"> - příjem z vydání dlouhodobých dluhopisů - ř.8121</t>
  </si>
  <si>
    <t xml:space="preserve"> - ostatní (aktivní likvidita)</t>
  </si>
  <si>
    <t>Přijaté úvěry a komunální obligace, aktivní likvidita</t>
  </si>
  <si>
    <t>P</t>
  </si>
  <si>
    <t>Pk+Pf</t>
  </si>
  <si>
    <t>KONSOLIDOVANÉ PŘÍJMY CELKEM</t>
  </si>
  <si>
    <t>V1</t>
  </si>
  <si>
    <t>V2</t>
  </si>
  <si>
    <t>V4</t>
  </si>
  <si>
    <t>V5</t>
  </si>
  <si>
    <t>V7</t>
  </si>
  <si>
    <t>V8</t>
  </si>
  <si>
    <t>V9</t>
  </si>
  <si>
    <t>Vf</t>
  </si>
  <si>
    <t>V</t>
  </si>
  <si>
    <t>D</t>
  </si>
  <si>
    <t>E</t>
  </si>
  <si>
    <t>Třída 5</t>
  </si>
  <si>
    <t>Třída 6</t>
  </si>
  <si>
    <t>V1+V2</t>
  </si>
  <si>
    <t>Vc</t>
  </si>
  <si>
    <t>V4 až V9</t>
  </si>
  <si>
    <t>Vk+Vf</t>
  </si>
  <si>
    <t>P-V</t>
  </si>
  <si>
    <t>A+D</t>
  </si>
  <si>
    <t>Hotovost na konci roku</t>
  </si>
  <si>
    <t>Kapitálové/investiční výdaje - ř.4220</t>
  </si>
  <si>
    <t>Běžné/neinvestiční výdaje - ř.4210</t>
  </si>
  <si>
    <t>Výdaje celkem (po konsolidaci)</t>
  </si>
  <si>
    <t xml:space="preserve"> - splátka jistiny krátkodobých úvěrů - 8114</t>
  </si>
  <si>
    <t xml:space="preserve"> - splátka jistiny krátkodobého dluhopisu - 8112</t>
  </si>
  <si>
    <t xml:space="preserve"> - splátka jistiny dlouhodobého dluhopisu - 8122</t>
  </si>
  <si>
    <t>Splátky jistin úvěrů, dluhopisů, likvidita</t>
  </si>
  <si>
    <t>KONSOLIDOVANÉ VÝDAJE CELKEM</t>
  </si>
  <si>
    <t>Hotovost běžného roku</t>
  </si>
  <si>
    <t>Třída 1</t>
  </si>
  <si>
    <t>Třída 2</t>
  </si>
  <si>
    <t>Třída 3</t>
  </si>
  <si>
    <t>Třída 4</t>
  </si>
  <si>
    <t>Pc</t>
  </si>
  <si>
    <t>P1+P2+P3+P4</t>
  </si>
  <si>
    <t xml:space="preserve"> - splátka jistiny dlouhodobých úvěrů  - 8124</t>
  </si>
  <si>
    <t>rok</t>
  </si>
  <si>
    <t>Rozpočtový výhled do roku 2026 - návrh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</si>
</sst>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8"/>
      <name val="Arial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3" xfId="0" applyFont="1" applyBorder="1"/>
    <xf numFmtId="0" fontId="4" fillId="0" borderId="4" xfId="0" applyFont="1" applyBorder="1" applyAlignment="1" applyProtection="1">
      <alignment horizontal="left"/>
    </xf>
    <xf numFmtId="0" fontId="0" fillId="0" borderId="5" xfId="0" applyBorder="1"/>
    <xf numFmtId="0" fontId="2" fillId="0" borderId="2" xfId="0" applyFont="1" applyBorder="1"/>
    <xf numFmtId="0" fontId="0" fillId="0" borderId="6" xfId="0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right"/>
    </xf>
    <xf numFmtId="3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3"/>
  <sheetViews>
    <sheetView tabSelected="1" workbookViewId="0">
      <selection activeCell="Z27" sqref="Z27"/>
    </sheetView>
  </sheetViews>
  <sheetFormatPr defaultRowHeight="13.2" x14ac:dyDescent="0.25"/>
  <cols>
    <col min="1" max="1" width="5.33203125" customWidth="1"/>
    <col min="2" max="2" width="13.5546875" customWidth="1"/>
    <col min="3" max="3" width="40.6640625" customWidth="1"/>
    <col min="4" max="4" width="15.88671875" hidden="1" customWidth="1"/>
    <col min="5" max="5" width="9.88671875" hidden="1" customWidth="1"/>
    <col min="6" max="14" width="0" hidden="1" customWidth="1"/>
  </cols>
  <sheetData>
    <row r="1" spans="1:21" x14ac:dyDescent="0.25">
      <c r="A1" s="1"/>
      <c r="B1" s="1"/>
      <c r="C1" s="1" t="s">
        <v>0</v>
      </c>
      <c r="D1" s="1"/>
    </row>
    <row r="2" spans="1:21" ht="15.6" x14ac:dyDescent="0.3">
      <c r="A2" s="1"/>
      <c r="B2" s="1"/>
      <c r="C2" s="2" t="s">
        <v>1</v>
      </c>
      <c r="D2" s="1"/>
    </row>
    <row r="3" spans="1:21" x14ac:dyDescent="0.25">
      <c r="A3" s="3"/>
      <c r="B3" s="3"/>
      <c r="C3" s="3"/>
      <c r="D3" s="3"/>
    </row>
    <row r="4" spans="1:21" ht="17.399999999999999" x14ac:dyDescent="0.3">
      <c r="A4" s="3"/>
      <c r="B4" s="4" t="s">
        <v>68</v>
      </c>
      <c r="C4" s="4"/>
      <c r="D4" s="3"/>
    </row>
    <row r="5" spans="1:21" ht="13.8" x14ac:dyDescent="0.25">
      <c r="A5" s="3"/>
      <c r="B5" s="5" t="s">
        <v>2</v>
      </c>
      <c r="C5" s="5"/>
      <c r="D5" s="3"/>
    </row>
    <row r="6" spans="1:21" ht="12.75" customHeight="1" x14ac:dyDescent="0.3">
      <c r="A6" s="3"/>
      <c r="B6" s="3"/>
      <c r="C6" s="4"/>
      <c r="D6" s="3"/>
    </row>
    <row r="7" spans="1:21" ht="12.75" customHeight="1" x14ac:dyDescent="0.3">
      <c r="A7" s="14"/>
      <c r="B7" s="11"/>
      <c r="C7" s="12"/>
      <c r="D7" s="3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19.5" customHeight="1" x14ac:dyDescent="0.25">
      <c r="A8" s="15" t="s">
        <v>3</v>
      </c>
      <c r="B8" s="19" t="s">
        <v>67</v>
      </c>
      <c r="C8" s="13"/>
      <c r="E8" s="18">
        <v>2007</v>
      </c>
      <c r="F8" s="18">
        <v>2008</v>
      </c>
      <c r="G8" s="18">
        <v>2009</v>
      </c>
      <c r="H8" s="18">
        <v>2010</v>
      </c>
      <c r="I8" s="18">
        <v>2011</v>
      </c>
      <c r="J8" s="18">
        <v>2012</v>
      </c>
      <c r="K8" s="18">
        <v>2013</v>
      </c>
      <c r="L8" s="18">
        <v>2014</v>
      </c>
      <c r="M8" s="18">
        <v>2015</v>
      </c>
      <c r="N8" s="18">
        <v>2016</v>
      </c>
      <c r="O8" s="18">
        <v>2020</v>
      </c>
      <c r="P8" s="18">
        <v>2021</v>
      </c>
      <c r="Q8" s="18">
        <v>2022</v>
      </c>
      <c r="R8" s="18">
        <v>2023</v>
      </c>
      <c r="S8" s="18">
        <v>2024</v>
      </c>
      <c r="T8" s="18">
        <v>2025</v>
      </c>
      <c r="U8" s="18">
        <v>2026</v>
      </c>
    </row>
    <row r="9" spans="1:21" x14ac:dyDescent="0.25">
      <c r="A9" s="6" t="s">
        <v>4</v>
      </c>
      <c r="B9" s="7"/>
      <c r="C9" s="16" t="s">
        <v>16</v>
      </c>
      <c r="D9" s="8"/>
      <c r="E9" s="8">
        <v>1117</v>
      </c>
      <c r="F9" s="8">
        <f t="shared" ref="F9:K9" si="0">SUM(E33)</f>
        <v>1143</v>
      </c>
      <c r="G9" s="8">
        <v>1874</v>
      </c>
      <c r="H9" s="8">
        <f t="shared" si="0"/>
        <v>1018</v>
      </c>
      <c r="I9" s="8">
        <f>SUM(H33)</f>
        <v>1064</v>
      </c>
      <c r="J9" s="8">
        <f t="shared" si="0"/>
        <v>1751</v>
      </c>
      <c r="K9" s="8">
        <f t="shared" si="0"/>
        <v>2820</v>
      </c>
      <c r="L9" s="8">
        <v>4243</v>
      </c>
      <c r="M9" s="8">
        <f t="shared" ref="M9:S9" si="1">SUM(L33)</f>
        <v>4969</v>
      </c>
      <c r="N9" s="8">
        <f t="shared" si="1"/>
        <v>6148</v>
      </c>
      <c r="O9" s="8">
        <v>6415</v>
      </c>
      <c r="P9" s="8">
        <f>SUM(O33)</f>
        <v>4789</v>
      </c>
      <c r="Q9" s="8">
        <f t="shared" si="1"/>
        <v>5879</v>
      </c>
      <c r="R9" s="8">
        <f t="shared" si="1"/>
        <v>5879</v>
      </c>
      <c r="S9" s="8">
        <f t="shared" si="1"/>
        <v>5879</v>
      </c>
      <c r="T9" s="8">
        <f>SUM(S33)</f>
        <v>5879</v>
      </c>
      <c r="U9" s="8">
        <f>+T33</f>
        <v>5879</v>
      </c>
    </row>
    <row r="10" spans="1:21" x14ac:dyDescent="0.25">
      <c r="A10" s="9" t="s">
        <v>5</v>
      </c>
      <c r="B10" s="9" t="s">
        <v>60</v>
      </c>
      <c r="C10" s="17" t="s">
        <v>17</v>
      </c>
      <c r="D10" s="8"/>
      <c r="E10" s="8">
        <v>2348</v>
      </c>
      <c r="F10" s="8">
        <v>2679</v>
      </c>
      <c r="G10" s="8">
        <v>2375</v>
      </c>
      <c r="H10" s="8">
        <v>2665</v>
      </c>
      <c r="I10" s="8">
        <v>2637</v>
      </c>
      <c r="J10" s="8">
        <v>2787</v>
      </c>
      <c r="K10" s="8">
        <v>3176</v>
      </c>
      <c r="L10" s="8">
        <v>3738</v>
      </c>
      <c r="M10" s="8">
        <v>3717</v>
      </c>
      <c r="N10" s="8">
        <v>4087</v>
      </c>
      <c r="O10" s="20">
        <v>4971</v>
      </c>
      <c r="P10" s="8">
        <v>4962</v>
      </c>
      <c r="Q10" s="8">
        <v>5398</v>
      </c>
      <c r="R10" s="8">
        <v>5450</v>
      </c>
      <c r="S10" s="8">
        <v>5500</v>
      </c>
      <c r="T10" s="8">
        <v>5550</v>
      </c>
      <c r="U10" s="8">
        <v>5600</v>
      </c>
    </row>
    <row r="11" spans="1:21" x14ac:dyDescent="0.25">
      <c r="A11" s="9" t="s">
        <v>6</v>
      </c>
      <c r="B11" s="9" t="s">
        <v>61</v>
      </c>
      <c r="C11" s="17" t="s">
        <v>18</v>
      </c>
      <c r="D11" s="8"/>
      <c r="E11" s="8">
        <v>125</v>
      </c>
      <c r="F11" s="8">
        <v>91</v>
      </c>
      <c r="G11" s="8">
        <v>110</v>
      </c>
      <c r="H11" s="8">
        <v>818</v>
      </c>
      <c r="I11" s="8">
        <v>154</v>
      </c>
      <c r="J11" s="8">
        <v>129</v>
      </c>
      <c r="K11" s="8">
        <v>64</v>
      </c>
      <c r="L11" s="8">
        <v>150</v>
      </c>
      <c r="M11" s="8">
        <v>108</v>
      </c>
      <c r="N11" s="8">
        <v>107</v>
      </c>
      <c r="O11" s="8">
        <v>85</v>
      </c>
      <c r="P11" s="8">
        <v>108</v>
      </c>
      <c r="Q11" s="8">
        <v>60</v>
      </c>
      <c r="R11" s="8">
        <v>60</v>
      </c>
      <c r="S11" s="8">
        <v>60</v>
      </c>
      <c r="T11" s="8">
        <v>60</v>
      </c>
      <c r="U11" s="8">
        <v>60</v>
      </c>
    </row>
    <row r="12" spans="1:21" x14ac:dyDescent="0.25">
      <c r="A12" s="9" t="s">
        <v>7</v>
      </c>
      <c r="B12" s="9" t="s">
        <v>62</v>
      </c>
      <c r="C12" s="17" t="s">
        <v>19</v>
      </c>
      <c r="D12" s="8"/>
      <c r="E12" s="8">
        <v>133</v>
      </c>
      <c r="F12" s="8">
        <v>302</v>
      </c>
      <c r="G12" s="8">
        <v>20</v>
      </c>
      <c r="H12" s="8">
        <v>13</v>
      </c>
      <c r="I12" s="8">
        <v>35</v>
      </c>
      <c r="J12" s="8">
        <v>11</v>
      </c>
      <c r="K12" s="8">
        <v>3</v>
      </c>
      <c r="L12" s="8">
        <v>0</v>
      </c>
      <c r="M12" s="8"/>
      <c r="N12" s="8"/>
      <c r="O12" s="8">
        <v>5</v>
      </c>
      <c r="P12" s="8">
        <v>1</v>
      </c>
      <c r="Q12" s="8"/>
      <c r="R12" s="8"/>
      <c r="S12" s="8"/>
      <c r="T12" s="8"/>
      <c r="U12" s="8"/>
    </row>
    <row r="13" spans="1:21" x14ac:dyDescent="0.25">
      <c r="A13" s="9" t="s">
        <v>8</v>
      </c>
      <c r="B13" s="9" t="s">
        <v>63</v>
      </c>
      <c r="C13" s="17" t="s">
        <v>20</v>
      </c>
      <c r="D13" s="8"/>
      <c r="E13" s="8">
        <v>290</v>
      </c>
      <c r="F13" s="8">
        <v>679</v>
      </c>
      <c r="G13" s="8">
        <v>526</v>
      </c>
      <c r="H13" s="8">
        <v>597</v>
      </c>
      <c r="I13" s="8">
        <v>1132</v>
      </c>
      <c r="J13" s="8">
        <v>1100</v>
      </c>
      <c r="K13" s="8">
        <v>148</v>
      </c>
      <c r="L13" s="8">
        <v>901</v>
      </c>
      <c r="M13" s="8">
        <v>496</v>
      </c>
      <c r="N13" s="8">
        <v>470</v>
      </c>
      <c r="O13" s="8">
        <f>3895-3790</f>
        <v>105</v>
      </c>
      <c r="P13" s="8">
        <v>3577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</row>
    <row r="14" spans="1:21" x14ac:dyDescent="0.25">
      <c r="A14" s="9" t="s">
        <v>64</v>
      </c>
      <c r="B14" s="9" t="s">
        <v>65</v>
      </c>
      <c r="C14" s="17" t="s">
        <v>21</v>
      </c>
      <c r="D14" s="8"/>
      <c r="E14" s="8">
        <v>2896</v>
      </c>
      <c r="F14" s="8">
        <f t="shared" ref="F14:Q14" si="2">SUM(F10:F13)</f>
        <v>3751</v>
      </c>
      <c r="G14" s="8">
        <f t="shared" si="2"/>
        <v>3031</v>
      </c>
      <c r="H14" s="8">
        <f t="shared" si="2"/>
        <v>4093</v>
      </c>
      <c r="I14" s="8">
        <f t="shared" si="2"/>
        <v>3958</v>
      </c>
      <c r="J14" s="8">
        <f t="shared" si="2"/>
        <v>4027</v>
      </c>
      <c r="K14" s="8">
        <f t="shared" si="2"/>
        <v>3391</v>
      </c>
      <c r="L14" s="8">
        <f t="shared" si="2"/>
        <v>4789</v>
      </c>
      <c r="M14" s="8">
        <f t="shared" si="2"/>
        <v>4321</v>
      </c>
      <c r="N14" s="8">
        <f t="shared" si="2"/>
        <v>4664</v>
      </c>
      <c r="O14" s="8">
        <f t="shared" si="2"/>
        <v>5166</v>
      </c>
      <c r="P14" s="8">
        <f t="shared" si="2"/>
        <v>8648</v>
      </c>
      <c r="Q14" s="8">
        <f t="shared" si="2"/>
        <v>5458</v>
      </c>
      <c r="R14" s="8">
        <f>SUM(R10:R13)</f>
        <v>5510</v>
      </c>
      <c r="S14" s="8">
        <f>SUM(S10:S13)</f>
        <v>5560</v>
      </c>
      <c r="T14" s="8">
        <f>SUM(T10:T13)</f>
        <v>5610</v>
      </c>
      <c r="U14" s="8">
        <f>SUM(U10:U13)</f>
        <v>5660</v>
      </c>
    </row>
    <row r="15" spans="1:21" x14ac:dyDescent="0.25">
      <c r="A15" s="9" t="s">
        <v>9</v>
      </c>
      <c r="B15" s="9"/>
      <c r="C15" s="17" t="s">
        <v>22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x14ac:dyDescent="0.25">
      <c r="A16" s="9" t="s">
        <v>10</v>
      </c>
      <c r="B16" s="9"/>
      <c r="C16" s="17" t="s">
        <v>23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x14ac:dyDescent="0.25">
      <c r="A17" s="9" t="s">
        <v>11</v>
      </c>
      <c r="B17" s="9"/>
      <c r="C17" s="17" t="s">
        <v>24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x14ac:dyDescent="0.25">
      <c r="A18" s="9" t="s">
        <v>12</v>
      </c>
      <c r="B18" s="9"/>
      <c r="C18" s="17" t="s">
        <v>25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x14ac:dyDescent="0.25">
      <c r="A19" s="9" t="s">
        <v>13</v>
      </c>
      <c r="B19" s="9"/>
      <c r="C19" s="17" t="s">
        <v>26</v>
      </c>
      <c r="D19" s="8"/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f>+O31+O32-O21</f>
        <v>4843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</row>
    <row r="20" spans="1:21" x14ac:dyDescent="0.25">
      <c r="A20" s="9" t="s">
        <v>14</v>
      </c>
      <c r="B20" s="9" t="s">
        <v>15</v>
      </c>
      <c r="C20" s="17" t="s">
        <v>27</v>
      </c>
      <c r="D20" s="8"/>
      <c r="E20" s="8">
        <v>2</v>
      </c>
      <c r="F20" s="8">
        <f t="shared" ref="F20:Q20" si="3">SUM(F15:F19)</f>
        <v>0</v>
      </c>
      <c r="G20" s="8">
        <f t="shared" si="3"/>
        <v>0</v>
      </c>
      <c r="H20" s="8">
        <f t="shared" si="3"/>
        <v>0</v>
      </c>
      <c r="I20" s="8">
        <f t="shared" si="3"/>
        <v>0</v>
      </c>
      <c r="J20" s="8">
        <f t="shared" si="3"/>
        <v>0</v>
      </c>
      <c r="K20" s="8">
        <f t="shared" si="3"/>
        <v>0</v>
      </c>
      <c r="L20" s="8">
        <f t="shared" si="3"/>
        <v>0</v>
      </c>
      <c r="M20" s="8">
        <f t="shared" si="3"/>
        <v>0</v>
      </c>
      <c r="N20" s="8">
        <f t="shared" si="3"/>
        <v>0</v>
      </c>
      <c r="O20" s="8">
        <f>SUM(O15:O18)</f>
        <v>0</v>
      </c>
      <c r="P20" s="8">
        <f t="shared" si="3"/>
        <v>0</v>
      </c>
      <c r="Q20" s="8">
        <f t="shared" si="3"/>
        <v>0</v>
      </c>
      <c r="R20" s="8">
        <f>SUM(R15:R19)</f>
        <v>0</v>
      </c>
      <c r="S20" s="8">
        <f>SUM(S15:S19)</f>
        <v>0</v>
      </c>
      <c r="T20" s="8">
        <f>SUM(T15:T19)</f>
        <v>0</v>
      </c>
      <c r="U20" s="8">
        <f>SUM(U15:U19)</f>
        <v>0</v>
      </c>
    </row>
    <row r="21" spans="1:21" x14ac:dyDescent="0.25">
      <c r="A21" s="6" t="s">
        <v>28</v>
      </c>
      <c r="B21" s="6" t="s">
        <v>29</v>
      </c>
      <c r="C21" s="16" t="s">
        <v>30</v>
      </c>
      <c r="D21" s="8"/>
      <c r="E21" s="7">
        <v>2898</v>
      </c>
      <c r="F21" s="7">
        <f t="shared" ref="F21:Q21" si="4">SUM(F14+F20)</f>
        <v>3751</v>
      </c>
      <c r="G21" s="7">
        <f t="shared" si="4"/>
        <v>3031</v>
      </c>
      <c r="H21" s="7">
        <f t="shared" si="4"/>
        <v>4093</v>
      </c>
      <c r="I21" s="7">
        <f t="shared" si="4"/>
        <v>3958</v>
      </c>
      <c r="J21" s="7">
        <f t="shared" si="4"/>
        <v>4027</v>
      </c>
      <c r="K21" s="7">
        <f t="shared" si="4"/>
        <v>3391</v>
      </c>
      <c r="L21" s="7">
        <f t="shared" si="4"/>
        <v>4789</v>
      </c>
      <c r="M21" s="7">
        <f t="shared" si="4"/>
        <v>4321</v>
      </c>
      <c r="N21" s="7">
        <f t="shared" si="4"/>
        <v>4664</v>
      </c>
      <c r="O21" s="7">
        <f>SUM(O14+O20)</f>
        <v>5166</v>
      </c>
      <c r="P21" s="7">
        <f t="shared" si="4"/>
        <v>8648</v>
      </c>
      <c r="Q21" s="7">
        <f t="shared" si="4"/>
        <v>5458</v>
      </c>
      <c r="R21" s="7">
        <f>SUM(R14+R20)</f>
        <v>5510</v>
      </c>
      <c r="S21" s="7">
        <f>SUM(S14+S20)</f>
        <v>5560</v>
      </c>
      <c r="T21" s="7">
        <f>SUM(T14+T20)</f>
        <v>5610</v>
      </c>
      <c r="U21" s="7">
        <f>SUM(U14+U20)</f>
        <v>5660</v>
      </c>
    </row>
    <row r="22" spans="1:21" x14ac:dyDescent="0.25">
      <c r="A22" s="9" t="s">
        <v>31</v>
      </c>
      <c r="B22" s="9" t="s">
        <v>42</v>
      </c>
      <c r="C22" s="17" t="s">
        <v>52</v>
      </c>
      <c r="D22" s="8"/>
      <c r="E22" s="8">
        <v>2665</v>
      </c>
      <c r="F22" s="8">
        <v>2410</v>
      </c>
      <c r="G22" s="8">
        <v>3821</v>
      </c>
      <c r="H22" s="8">
        <v>2535</v>
      </c>
      <c r="I22" s="8">
        <v>2609</v>
      </c>
      <c r="J22" s="8">
        <v>2249</v>
      </c>
      <c r="K22" s="8">
        <v>2450</v>
      </c>
      <c r="L22" s="8">
        <v>3223</v>
      </c>
      <c r="M22" s="8">
        <v>3020</v>
      </c>
      <c r="N22" s="8">
        <v>4000</v>
      </c>
      <c r="O22" s="8">
        <v>7730</v>
      </c>
      <c r="P22" s="8">
        <v>5308</v>
      </c>
      <c r="Q22" s="8">
        <v>4858</v>
      </c>
      <c r="R22" s="8">
        <v>4910</v>
      </c>
      <c r="S22" s="8">
        <v>4960</v>
      </c>
      <c r="T22" s="8">
        <v>5010</v>
      </c>
      <c r="U22" s="8">
        <v>5060</v>
      </c>
    </row>
    <row r="23" spans="1:21" x14ac:dyDescent="0.25">
      <c r="A23" s="9" t="s">
        <v>32</v>
      </c>
      <c r="B23" s="9" t="s">
        <v>43</v>
      </c>
      <c r="C23" s="17" t="s">
        <v>51</v>
      </c>
      <c r="D23" s="8"/>
      <c r="E23" s="8">
        <v>207</v>
      </c>
      <c r="F23" s="8">
        <v>407</v>
      </c>
      <c r="G23" s="8">
        <v>66</v>
      </c>
      <c r="H23" s="8">
        <v>1512</v>
      </c>
      <c r="I23" s="8">
        <v>662</v>
      </c>
      <c r="J23" s="8">
        <v>709</v>
      </c>
      <c r="K23" s="8">
        <v>851</v>
      </c>
      <c r="L23" s="8">
        <v>840</v>
      </c>
      <c r="M23" s="8">
        <v>83</v>
      </c>
      <c r="N23" s="8">
        <v>379</v>
      </c>
      <c r="O23" s="8">
        <f>7695-3790</f>
        <v>3905</v>
      </c>
      <c r="P23" s="8">
        <v>2250</v>
      </c>
      <c r="Q23" s="8">
        <v>600</v>
      </c>
      <c r="R23" s="8">
        <v>600</v>
      </c>
      <c r="S23" s="8">
        <v>600</v>
      </c>
      <c r="T23" s="8">
        <v>600</v>
      </c>
      <c r="U23" s="8">
        <v>600</v>
      </c>
    </row>
    <row r="24" spans="1:21" x14ac:dyDescent="0.25">
      <c r="A24" s="9" t="s">
        <v>45</v>
      </c>
      <c r="B24" s="9" t="s">
        <v>44</v>
      </c>
      <c r="C24" s="17" t="s">
        <v>53</v>
      </c>
      <c r="D24" s="8"/>
      <c r="E24" s="8">
        <v>2872</v>
      </c>
      <c r="F24" s="8">
        <f t="shared" ref="F24:Q24" si="5">SUM(F22:F23)</f>
        <v>2817</v>
      </c>
      <c r="G24" s="8">
        <f t="shared" si="5"/>
        <v>3887</v>
      </c>
      <c r="H24" s="8">
        <f t="shared" si="5"/>
        <v>4047</v>
      </c>
      <c r="I24" s="8">
        <f t="shared" si="5"/>
        <v>3271</v>
      </c>
      <c r="J24" s="8">
        <f t="shared" si="5"/>
        <v>2958</v>
      </c>
      <c r="K24" s="8">
        <f t="shared" si="5"/>
        <v>3301</v>
      </c>
      <c r="L24" s="8">
        <f t="shared" si="5"/>
        <v>4063</v>
      </c>
      <c r="M24" s="8">
        <f t="shared" si="5"/>
        <v>3103</v>
      </c>
      <c r="N24" s="8">
        <f t="shared" si="5"/>
        <v>4379</v>
      </c>
      <c r="O24" s="8">
        <f t="shared" si="5"/>
        <v>11635</v>
      </c>
      <c r="P24" s="8">
        <f t="shared" si="5"/>
        <v>7558</v>
      </c>
      <c r="Q24" s="8">
        <f t="shared" si="5"/>
        <v>5458</v>
      </c>
      <c r="R24" s="8">
        <f>SUM(R22:R23)</f>
        <v>5510</v>
      </c>
      <c r="S24" s="8">
        <f>SUM(S22:S23)</f>
        <v>5560</v>
      </c>
      <c r="T24" s="8">
        <f>SUM(T22:T23)</f>
        <v>5610</v>
      </c>
      <c r="U24" s="8">
        <f>SUM(U22:U23)</f>
        <v>5660</v>
      </c>
    </row>
    <row r="25" spans="1:21" x14ac:dyDescent="0.25">
      <c r="A25" s="9" t="s">
        <v>33</v>
      </c>
      <c r="B25" s="9"/>
      <c r="C25" s="17" t="s">
        <v>54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x14ac:dyDescent="0.25">
      <c r="A26" s="9" t="s">
        <v>34</v>
      </c>
      <c r="B26" s="9"/>
      <c r="C26" s="17" t="s">
        <v>66</v>
      </c>
      <c r="D26" s="8"/>
      <c r="E26" s="8">
        <v>52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50</v>
      </c>
      <c r="L26" s="8">
        <v>0</v>
      </c>
      <c r="M26" s="8">
        <v>39</v>
      </c>
      <c r="N26" s="8"/>
      <c r="O26" s="8"/>
      <c r="P26" s="8"/>
      <c r="Q26" s="8"/>
      <c r="R26" s="8"/>
      <c r="S26" s="8"/>
      <c r="T26" s="8"/>
      <c r="U26" s="8"/>
    </row>
    <row r="27" spans="1:21" x14ac:dyDescent="0.25">
      <c r="A27" s="9" t="s">
        <v>35</v>
      </c>
      <c r="B27" s="9"/>
      <c r="C27" s="17" t="s">
        <v>55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x14ac:dyDescent="0.25">
      <c r="A28" s="9" t="s">
        <v>36</v>
      </c>
      <c r="B28" s="9"/>
      <c r="C28" s="17" t="s">
        <v>56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x14ac:dyDescent="0.25">
      <c r="A29" s="9" t="s">
        <v>37</v>
      </c>
      <c r="B29" s="9"/>
      <c r="C29" s="17" t="s">
        <v>26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x14ac:dyDescent="0.25">
      <c r="A30" s="9" t="s">
        <v>38</v>
      </c>
      <c r="B30" s="9" t="s">
        <v>46</v>
      </c>
      <c r="C30" s="17" t="s">
        <v>57</v>
      </c>
      <c r="D30" s="8"/>
      <c r="E30" s="8">
        <f t="shared" ref="E30:Q30" si="6">SUM(E25:E29)</f>
        <v>52</v>
      </c>
      <c r="F30" s="8">
        <f t="shared" si="6"/>
        <v>0</v>
      </c>
      <c r="G30" s="8">
        <v>0</v>
      </c>
      <c r="H30" s="8">
        <v>0</v>
      </c>
      <c r="I30" s="8">
        <f t="shared" si="6"/>
        <v>0</v>
      </c>
      <c r="J30" s="8">
        <f t="shared" si="6"/>
        <v>0</v>
      </c>
      <c r="K30" s="8">
        <f t="shared" si="6"/>
        <v>50</v>
      </c>
      <c r="L30" s="8">
        <f t="shared" si="6"/>
        <v>0</v>
      </c>
      <c r="M30" s="8">
        <f t="shared" si="6"/>
        <v>39</v>
      </c>
      <c r="N30" s="8">
        <f t="shared" si="6"/>
        <v>0</v>
      </c>
      <c r="O30" s="8">
        <f>SUM(O25:O29)</f>
        <v>0</v>
      </c>
      <c r="P30" s="8">
        <f t="shared" si="6"/>
        <v>0</v>
      </c>
      <c r="Q30" s="8">
        <f t="shared" si="6"/>
        <v>0</v>
      </c>
      <c r="R30" s="8">
        <f>SUM(R25:R29)</f>
        <v>0</v>
      </c>
      <c r="S30" s="8">
        <f>SUM(S25:S29)</f>
        <v>0</v>
      </c>
      <c r="T30" s="8">
        <f>SUM(T25:T29)</f>
        <v>0</v>
      </c>
      <c r="U30" s="8">
        <f>SUM(U25:U29)</f>
        <v>0</v>
      </c>
    </row>
    <row r="31" spans="1:21" x14ac:dyDescent="0.25">
      <c r="A31" s="6" t="s">
        <v>39</v>
      </c>
      <c r="B31" s="6" t="s">
        <v>47</v>
      </c>
      <c r="C31" s="16" t="s">
        <v>58</v>
      </c>
      <c r="D31" s="7"/>
      <c r="E31" s="7">
        <v>2924</v>
      </c>
      <c r="F31" s="7">
        <f t="shared" ref="F31:Q31" si="7">SUM(F30,F24)</f>
        <v>2817</v>
      </c>
      <c r="G31" s="7">
        <f t="shared" si="7"/>
        <v>3887</v>
      </c>
      <c r="H31" s="7">
        <f t="shared" si="7"/>
        <v>4047</v>
      </c>
      <c r="I31" s="7">
        <f t="shared" si="7"/>
        <v>3271</v>
      </c>
      <c r="J31" s="7">
        <f t="shared" si="7"/>
        <v>2958</v>
      </c>
      <c r="K31" s="7">
        <f t="shared" si="7"/>
        <v>3351</v>
      </c>
      <c r="L31" s="7">
        <f t="shared" si="7"/>
        <v>4063</v>
      </c>
      <c r="M31" s="7">
        <f t="shared" si="7"/>
        <v>3142</v>
      </c>
      <c r="N31" s="7">
        <f t="shared" si="7"/>
        <v>4379</v>
      </c>
      <c r="O31" s="7">
        <f t="shared" si="7"/>
        <v>11635</v>
      </c>
      <c r="P31" s="7">
        <f>SUM(P30,P24)</f>
        <v>7558</v>
      </c>
      <c r="Q31" s="7">
        <f t="shared" si="7"/>
        <v>5458</v>
      </c>
      <c r="R31" s="7">
        <f>SUM(R30,R24)</f>
        <v>5510</v>
      </c>
      <c r="S31" s="7">
        <f>SUM(S30,S24)</f>
        <v>5560</v>
      </c>
      <c r="T31" s="7">
        <f>SUM(T30,T24)</f>
        <v>5610</v>
      </c>
      <c r="U31" s="7">
        <f>SUM(U30,U24)</f>
        <v>5660</v>
      </c>
    </row>
    <row r="32" spans="1:21" x14ac:dyDescent="0.25">
      <c r="A32" s="6" t="s">
        <v>40</v>
      </c>
      <c r="B32" s="6" t="s">
        <v>48</v>
      </c>
      <c r="C32" s="16" t="s">
        <v>59</v>
      </c>
      <c r="D32" s="7"/>
      <c r="E32" s="7">
        <v>26</v>
      </c>
      <c r="F32" s="7">
        <f t="shared" ref="F32:S32" si="8">SUM(F21-F31)</f>
        <v>934</v>
      </c>
      <c r="G32" s="7">
        <f t="shared" si="8"/>
        <v>-856</v>
      </c>
      <c r="H32" s="7">
        <f t="shared" si="8"/>
        <v>46</v>
      </c>
      <c r="I32" s="7">
        <f t="shared" si="8"/>
        <v>687</v>
      </c>
      <c r="J32" s="7">
        <f t="shared" si="8"/>
        <v>1069</v>
      </c>
      <c r="K32" s="7">
        <f t="shared" si="8"/>
        <v>40</v>
      </c>
      <c r="L32" s="7">
        <f t="shared" si="8"/>
        <v>726</v>
      </c>
      <c r="M32" s="7">
        <f t="shared" si="8"/>
        <v>1179</v>
      </c>
      <c r="N32" s="7">
        <v>300</v>
      </c>
      <c r="O32" s="7">
        <f>+O33-O9</f>
        <v>-1626</v>
      </c>
      <c r="P32" s="7">
        <f>SUM(P21-P31)</f>
        <v>1090</v>
      </c>
      <c r="Q32" s="7">
        <f t="shared" si="8"/>
        <v>0</v>
      </c>
      <c r="R32" s="7">
        <f t="shared" si="8"/>
        <v>0</v>
      </c>
      <c r="S32" s="7">
        <f t="shared" si="8"/>
        <v>0</v>
      </c>
      <c r="T32" s="7">
        <f>SUM(T21-T31)</f>
        <v>0</v>
      </c>
      <c r="U32" s="7">
        <f>SUM(U21-U31)</f>
        <v>0</v>
      </c>
    </row>
    <row r="33" spans="1:21" x14ac:dyDescent="0.25">
      <c r="A33" s="6" t="s">
        <v>41</v>
      </c>
      <c r="B33" s="6" t="s">
        <v>49</v>
      </c>
      <c r="C33" s="16" t="s">
        <v>50</v>
      </c>
      <c r="D33" s="7"/>
      <c r="E33" s="7">
        <v>1143</v>
      </c>
      <c r="F33" s="7">
        <f t="shared" ref="F33:Q33" si="9">SUM(F9+F32)</f>
        <v>2077</v>
      </c>
      <c r="G33" s="7">
        <f t="shared" si="9"/>
        <v>1018</v>
      </c>
      <c r="H33" s="7">
        <f t="shared" si="9"/>
        <v>1064</v>
      </c>
      <c r="I33" s="7">
        <f t="shared" si="9"/>
        <v>1751</v>
      </c>
      <c r="J33" s="7">
        <f t="shared" si="9"/>
        <v>2820</v>
      </c>
      <c r="K33" s="7">
        <f t="shared" si="9"/>
        <v>2860</v>
      </c>
      <c r="L33" s="7">
        <f t="shared" si="9"/>
        <v>4969</v>
      </c>
      <c r="M33" s="7">
        <f t="shared" si="9"/>
        <v>6148</v>
      </c>
      <c r="N33" s="7">
        <f t="shared" si="9"/>
        <v>6448</v>
      </c>
      <c r="O33" s="7">
        <v>4789</v>
      </c>
      <c r="P33" s="7">
        <f t="shared" si="9"/>
        <v>5879</v>
      </c>
      <c r="Q33" s="7">
        <f t="shared" si="9"/>
        <v>5879</v>
      </c>
      <c r="R33" s="7">
        <f>SUM(R9+R32)</f>
        <v>5879</v>
      </c>
      <c r="S33" s="7">
        <f>SUM(S9+S32)</f>
        <v>5879</v>
      </c>
      <c r="T33" s="7">
        <f>SUM(T9+T32)</f>
        <v>5879</v>
      </c>
      <c r="U33" s="7">
        <f>SUM(U9+U32)</f>
        <v>5879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landscape" horizontalDpi="4294967294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Výhled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 Konrád</dc:creator>
  <cp:lastModifiedBy>Obec Veseli</cp:lastModifiedBy>
  <cp:lastPrinted>2017-11-02T10:39:21Z</cp:lastPrinted>
  <dcterms:created xsi:type="dcterms:W3CDTF">2003-01-29T21:45:31Z</dcterms:created>
  <dcterms:modified xsi:type="dcterms:W3CDTF">2021-11-09T15:45:39Z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1441027536</vt:i4>
  </property>
  <property fmtid="{D5CDD505-2E9C-101B-9397-08002B2CF9AE}" pid="3" name="_EmailSubject">
    <vt:lpwstr>OU</vt:lpwstr>
  </property>
  <property fmtid="{D5CDD505-2E9C-101B-9397-08002B2CF9AE}" pid="4" name="_AuthorEmail">
    <vt:lpwstr>konrad@tonamo.cz</vt:lpwstr>
  </property>
  <property fmtid="{D5CDD505-2E9C-101B-9397-08002B2CF9AE}" pid="5" name="_AuthorEmailDisplayName">
    <vt:lpwstr>Libor Konrád</vt:lpwstr>
  </property>
  <property fmtid="{D5CDD505-2E9C-101B-9397-08002B2CF9AE}" pid="6" name="_ReviewingToolsShownOnce">
    <vt:lpwstr/>
  </property>
</Properties>
</file>